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8975" windowHeight="11760" activeTab="2"/>
  </bookViews>
  <sheets>
    <sheet name="7кл." sheetId="6" r:id="rId1"/>
    <sheet name="8кл." sheetId="2" r:id="rId2"/>
    <sheet name="9кл." sheetId="3" r:id="rId3"/>
    <sheet name="10кл." sheetId="8" r:id="rId4"/>
    <sheet name="11кл." sheetId="7" r:id="rId5"/>
  </sheets>
  <definedNames>
    <definedName name="_xlnm._FilterDatabase" localSheetId="3" hidden="1">'10кл.'!$A$8:$L$15</definedName>
    <definedName name="_xlnm._FilterDatabase" localSheetId="4" hidden="1">'11кл.'!$A$8:$L$12</definedName>
    <definedName name="_xlnm._FilterDatabase" localSheetId="0" hidden="1">'7кл.'!$A$8:$L$26</definedName>
    <definedName name="_xlnm._FilterDatabase" localSheetId="1" hidden="1">'8кл.'!$A$8:$L$24</definedName>
    <definedName name="_xlnm._FilterDatabase" localSheetId="2" hidden="1">'9кл.'!$A$8:$L$21</definedName>
  </definedNames>
  <calcPr calcId="145621" concurrentCalc="0"/>
</workbook>
</file>

<file path=xl/calcChain.xml><?xml version="1.0" encoding="utf-8"?>
<calcChain xmlns="http://schemas.openxmlformats.org/spreadsheetml/2006/main">
  <c r="H16" i="3" l="1"/>
  <c r="H15" i="3"/>
  <c r="H14" i="3"/>
  <c r="H13" i="3"/>
  <c r="H12" i="3"/>
  <c r="H11" i="3"/>
  <c r="H10" i="3"/>
  <c r="H9" i="3"/>
  <c r="G15" i="8"/>
  <c r="G14" i="8"/>
  <c r="G13" i="8"/>
  <c r="G12" i="8"/>
  <c r="H11" i="8"/>
  <c r="G11" i="8"/>
  <c r="H10" i="8"/>
  <c r="G10" i="8"/>
  <c r="H9" i="8"/>
  <c r="G9" i="8"/>
  <c r="H12" i="2"/>
  <c r="H11" i="7"/>
  <c r="H10" i="7"/>
  <c r="H9" i="7"/>
  <c r="G10" i="7"/>
  <c r="G9" i="7"/>
  <c r="G12" i="7"/>
  <c r="G11" i="7"/>
  <c r="H9" i="2"/>
  <c r="H13" i="2"/>
  <c r="H10" i="2"/>
  <c r="H11" i="2"/>
  <c r="H14" i="2"/>
  <c r="H19" i="6"/>
  <c r="H11" i="6"/>
  <c r="H15" i="6"/>
  <c r="H13" i="6"/>
  <c r="H16" i="6"/>
  <c r="H14" i="6"/>
  <c r="H21" i="6"/>
  <c r="H12" i="6"/>
  <c r="H20" i="6"/>
  <c r="H9" i="6"/>
  <c r="H10" i="6"/>
  <c r="H17" i="6"/>
  <c r="H18" i="6"/>
  <c r="H22" i="6"/>
  <c r="H17" i="2"/>
  <c r="H16" i="2"/>
  <c r="H15" i="2"/>
  <c r="G18" i="2"/>
  <c r="G19" i="2"/>
  <c r="G11" i="2"/>
  <c r="G9" i="2"/>
  <c r="G12" i="2"/>
  <c r="G20" i="2"/>
  <c r="G14" i="2"/>
  <c r="G21" i="2"/>
  <c r="G22" i="2"/>
  <c r="G17" i="2"/>
  <c r="G10" i="2"/>
  <c r="G16" i="2"/>
  <c r="G15" i="2"/>
  <c r="G23" i="2"/>
  <c r="G24" i="2"/>
  <c r="G13" i="2"/>
  <c r="G9" i="6"/>
  <c r="G11" i="6"/>
  <c r="G17" i="6"/>
  <c r="G14" i="6"/>
  <c r="G22" i="6"/>
  <c r="G10" i="6"/>
  <c r="G20" i="6"/>
  <c r="G15" i="6"/>
  <c r="G16" i="6"/>
  <c r="G21" i="6"/>
  <c r="G19" i="6"/>
  <c r="G13" i="6"/>
  <c r="G12" i="6"/>
  <c r="G23" i="6"/>
  <c r="G24" i="6"/>
  <c r="G25" i="6"/>
  <c r="G26" i="6"/>
  <c r="G18" i="6"/>
</calcChain>
</file>

<file path=xl/sharedStrings.xml><?xml version="1.0" encoding="utf-8"?>
<sst xmlns="http://schemas.openxmlformats.org/spreadsheetml/2006/main" count="348" uniqueCount="102">
  <si>
    <t>В случае не явки участника в столбец "Не явка" необходимо ввести "0" (нуль).</t>
  </si>
  <si>
    <t xml:space="preserve">Заполненный потокол председатель экспертной комиссии должен отправить на эл.адрес:  nadia542909@mail.ru </t>
  </si>
  <si>
    <t>в день проведения олимпиады или на следующий день</t>
  </si>
  <si>
    <t>ПРОТОКОЛ</t>
  </si>
  <si>
    <t>№ п/п</t>
  </si>
  <si>
    <t>Фамилия, имя, отчество участника               (полное)</t>
  </si>
  <si>
    <t>Пол</t>
  </si>
  <si>
    <t>Фамилия, имя, отчество учителя            (полное)</t>
  </si>
  <si>
    <t>Класс</t>
  </si>
  <si>
    <t>ОУ</t>
  </si>
  <si>
    <t>Макс. сумма баллов</t>
  </si>
  <si>
    <t>Набран. сумма баллов</t>
  </si>
  <si>
    <t>Не явка (0)</t>
  </si>
  <si>
    <t>Шифр</t>
  </si>
  <si>
    <t>Статус</t>
  </si>
  <si>
    <t>Председатель комиссии:</t>
  </si>
  <si>
    <t>Члены комиссии:</t>
  </si>
  <si>
    <t>Место</t>
  </si>
  <si>
    <t>муниципального этапа олимпиады поТехнологии (д)  2016-2017 г.</t>
  </si>
  <si>
    <t>муниципального этапа олимпиады по Технологии (д)  2016-2017 г.</t>
  </si>
  <si>
    <t>Шевчук Дарья Витальвна</t>
  </si>
  <si>
    <t>ж</t>
  </si>
  <si>
    <t>Глухотко Татьяна Васильевна</t>
  </si>
  <si>
    <t>Патрикеева Анастасия Александровна</t>
  </si>
  <si>
    <t>Филимонова Ксения Федоровна</t>
  </si>
  <si>
    <t>Кислицина Екатерина Александровна</t>
  </si>
  <si>
    <t>Попова Галина Валентиновна</t>
  </si>
  <si>
    <t>Березина Кристина Алексеевна</t>
  </si>
  <si>
    <t>Васильева Ольга Васильевна</t>
  </si>
  <si>
    <t>Тишкина Александра Сергеевна</t>
  </si>
  <si>
    <t>Коробкина Александра Петровна</t>
  </si>
  <si>
    <t>Чернышова Анастасия Александровна</t>
  </si>
  <si>
    <t>Стахова Юлия Викторовна</t>
  </si>
  <si>
    <t>Окуловских Лолита Владимировна</t>
  </si>
  <si>
    <t>Лопаева Полина Алексеевна</t>
  </si>
  <si>
    <t>Лузарева Виктория Олеговна</t>
  </si>
  <si>
    <t>Попова Алина Дмитриевна</t>
  </si>
  <si>
    <t>Карпова Вероника Владимировна</t>
  </si>
  <si>
    <t>Плешкова Ирина Юрьевна</t>
  </si>
  <si>
    <t xml:space="preserve">Вусихис Дора Александровна </t>
  </si>
  <si>
    <t>Авхадеева Дарья Андреевна</t>
  </si>
  <si>
    <t>Ворожцова Анастасия Артемовна</t>
  </si>
  <si>
    <t>Князева Светлана Владимировна</t>
  </si>
  <si>
    <t>Симбирцева Александра Олеговна</t>
  </si>
  <si>
    <t>Парфенова Александра Евгеньевна</t>
  </si>
  <si>
    <t>Юркова Мария Сергеевна</t>
  </si>
  <si>
    <t>Ризаева Наталья Борисовна</t>
  </si>
  <si>
    <t>Соловьева Елизавета Андреевна</t>
  </si>
  <si>
    <t>Хаерзаманова Алина Олеговна</t>
  </si>
  <si>
    <t>Герасимова Наталья  Ивановна</t>
  </si>
  <si>
    <t>Феклистова Наталья Александровна</t>
  </si>
  <si>
    <t>Егорова Полина Васильевна</t>
  </si>
  <si>
    <t>Ременюк Софья Николаевна</t>
  </si>
  <si>
    <t>Фефелова Ксения Алексеевна</t>
  </si>
  <si>
    <t>Зырянова Диана Юрьевна</t>
  </si>
  <si>
    <t>Скороварова Александра Дмитриевна</t>
  </si>
  <si>
    <t>Дружинина Дарья Олеговна</t>
  </si>
  <si>
    <t>Никитина Лиза Вячеславовна</t>
  </si>
  <si>
    <t>Гуржиева Анастасия Максимовна</t>
  </si>
  <si>
    <t xml:space="preserve">ж </t>
  </si>
  <si>
    <t>Оборина Анна Алексеевна</t>
  </si>
  <si>
    <t>Черкасова Елизавета Александровна</t>
  </si>
  <si>
    <t>Газтдинова Ксения Евгеньевна</t>
  </si>
  <si>
    <t>Королева Анастасия Андреевна</t>
  </si>
  <si>
    <t>Погодина Екатерина Вячеславовна</t>
  </si>
  <si>
    <t>Махнева Ольга Валерьевна</t>
  </si>
  <si>
    <t>Кирилюк Ксения Денисовна</t>
  </si>
  <si>
    <t>Смирнова Дарья Александровна</t>
  </si>
  <si>
    <t>Лихачева Анастасия Петровна</t>
  </si>
  <si>
    <t>Вагина Диана Олеговна</t>
  </si>
  <si>
    <t>Филиппова Алина Олеговна</t>
  </si>
  <si>
    <t>Павлова Ирина Андреевна</t>
  </si>
  <si>
    <t>Шадрина Инна Александровна</t>
  </si>
  <si>
    <t>Софронова Алина Дмитриевна</t>
  </si>
  <si>
    <t xml:space="preserve">Гусева КсенияВладимировна </t>
  </si>
  <si>
    <t>Камардина Анна Юрьевна</t>
  </si>
  <si>
    <t>Забродина Виталия Константиновна</t>
  </si>
  <si>
    <t>Мусихина Екатерина Андреевна</t>
  </si>
  <si>
    <t>Гасилова Екатерина Константиновна</t>
  </si>
  <si>
    <t>Холодова Алеся Андреевна</t>
  </si>
  <si>
    <t>Акулаева Анастасия Алексеевна</t>
  </si>
  <si>
    <t>Егрищина Ульяна Андревна</t>
  </si>
  <si>
    <t>Зайцева Татьяна Сергеевна</t>
  </si>
  <si>
    <t>Егрищина Ульяна Андреевна</t>
  </si>
  <si>
    <t>Кунгурова Дарья Владимировна</t>
  </si>
  <si>
    <t>Аскарова Елизавета Филусовна</t>
  </si>
  <si>
    <t>Нуриева Дарья Сергеевна</t>
  </si>
  <si>
    <t>Мезенцева Мария Игоревна</t>
  </si>
  <si>
    <t>победитель</t>
  </si>
  <si>
    <t>призер</t>
  </si>
  <si>
    <t>участник</t>
  </si>
  <si>
    <t>Рудник Н.С.</t>
  </si>
  <si>
    <t>Попова Г.В.</t>
  </si>
  <si>
    <t>Ризаева Н.Б.</t>
  </si>
  <si>
    <t>Васильева О.В.</t>
  </si>
  <si>
    <t>Лихачёва А.П.</t>
  </si>
  <si>
    <t>Плешко И.Ю.</t>
  </si>
  <si>
    <t>Замощникова М.Ю.</t>
  </si>
  <si>
    <t>Астахова Ю.В.</t>
  </si>
  <si>
    <t>Князева С.В.</t>
  </si>
  <si>
    <t xml:space="preserve">победитель </t>
  </si>
  <si>
    <t>Вохмина Татьяна Сергеевна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</si>
</sst>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indexed="9"/>
        <bgColor indexed="27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54">
    <xf numFmtId="0" fontId="0" fillId="0" borderId="0" xfId="0"/>
    <xf numFmtId="0" fontId="1" fillId="0" borderId="0" xfId="0" applyFont="1"/>
    <xf numFmtId="0" fontId="0" fillId="0" borderId="0" xfId="0" applyAlignment="1">
      <alignment horizontal="centerContinuous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2" xfId="0" applyFont="1" applyBorder="1" applyAlignment="1">
      <alignment vertical="top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7" fillId="0" borderId="2" xfId="0" applyFont="1" applyBorder="1"/>
    <xf numFmtId="0" fontId="4" fillId="0" borderId="2" xfId="0" applyFont="1" applyBorder="1"/>
    <xf numFmtId="0" fontId="5" fillId="0" borderId="2" xfId="0" applyFont="1" applyBorder="1" applyAlignment="1">
      <alignment horizontal="center"/>
    </xf>
    <xf numFmtId="0" fontId="4" fillId="2" borderId="2" xfId="0" applyFont="1" applyFill="1" applyBorder="1" applyAlignment="1">
      <alignment vertical="top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3" borderId="2" xfId="0" applyFont="1" applyFill="1" applyBorder="1" applyAlignment="1"/>
    <xf numFmtId="0" fontId="4" fillId="3" borderId="2" xfId="0" applyFont="1" applyFill="1" applyBorder="1" applyAlignment="1">
      <alignment horizontal="center"/>
    </xf>
    <xf numFmtId="0" fontId="4" fillId="4" borderId="2" xfId="0" applyFont="1" applyFill="1" applyBorder="1"/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center"/>
    </xf>
    <xf numFmtId="0" fontId="10" fillId="0" borderId="2" xfId="0" applyFont="1" applyBorder="1"/>
    <xf numFmtId="0" fontId="11" fillId="0" borderId="2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8" fillId="0" borderId="0" xfId="0" applyFont="1" applyBorder="1"/>
    <xf numFmtId="0" fontId="8" fillId="0" borderId="2" xfId="0" applyFont="1" applyBorder="1"/>
    <xf numFmtId="0" fontId="8" fillId="0" borderId="0" xfId="0" applyFont="1"/>
    <xf numFmtId="0" fontId="10" fillId="2" borderId="2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4" borderId="2" xfId="0" applyFont="1" applyFill="1" applyBorder="1"/>
    <xf numFmtId="0" fontId="11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zoomScaleNormal="100" workbookViewId="0">
      <selection activeCell="C25" sqref="C25"/>
    </sheetView>
  </sheetViews>
  <sheetFormatPr defaultRowHeight="15" x14ac:dyDescent="0.25"/>
  <cols>
    <col min="1" max="1" width="5" customWidth="1"/>
    <col min="2" max="2" width="36.5703125" customWidth="1"/>
    <col min="3" max="3" width="6" customWidth="1"/>
    <col min="4" max="4" width="33.85546875" customWidth="1"/>
    <col min="5" max="5" width="7.42578125" customWidth="1"/>
    <col min="8" max="8" width="9.140625" style="27"/>
    <col min="9" max="9" width="5.85546875" customWidth="1"/>
    <col min="11" max="11" width="8" customWidth="1"/>
    <col min="12" max="12" width="12.140625" customWidth="1"/>
  </cols>
  <sheetData>
    <row r="1" spans="1:12" x14ac:dyDescent="0.25">
      <c r="A1" s="1" t="s">
        <v>0</v>
      </c>
    </row>
    <row r="2" spans="1:12" x14ac:dyDescent="0.25">
      <c r="A2" s="1" t="s">
        <v>1</v>
      </c>
    </row>
    <row r="3" spans="1:12" x14ac:dyDescent="0.25">
      <c r="A3" s="1" t="s">
        <v>2</v>
      </c>
      <c r="L3" s="2"/>
    </row>
    <row r="4" spans="1:12" x14ac:dyDescent="0.25">
      <c r="A4" s="1"/>
      <c r="L4" s="2"/>
    </row>
    <row r="5" spans="1:12" ht="18" x14ac:dyDescent="0.25">
      <c r="A5" s="51" t="s">
        <v>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ht="18" x14ac:dyDescent="0.25">
      <c r="A6" s="53" t="s">
        <v>18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2" ht="15.75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67.5" customHeight="1" x14ac:dyDescent="0.2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  <c r="K8" s="4" t="s">
        <v>17</v>
      </c>
      <c r="L8" s="4" t="s">
        <v>14</v>
      </c>
    </row>
    <row r="9" spans="1:12" s="40" customFormat="1" ht="15.75" x14ac:dyDescent="0.25">
      <c r="A9" s="32">
        <v>1</v>
      </c>
      <c r="B9" s="33" t="s">
        <v>25</v>
      </c>
      <c r="C9" s="34" t="s">
        <v>21</v>
      </c>
      <c r="D9" s="33" t="s">
        <v>26</v>
      </c>
      <c r="E9" s="34">
        <v>7</v>
      </c>
      <c r="F9" s="34">
        <v>9</v>
      </c>
      <c r="G9" s="35">
        <f t="shared" ref="G9:G22" si="0">25+40+50</f>
        <v>115</v>
      </c>
      <c r="H9" s="36">
        <f>4+16+46.3</f>
        <v>66.3</v>
      </c>
      <c r="I9" s="34"/>
      <c r="J9" s="37">
        <v>9</v>
      </c>
      <c r="K9" s="38">
        <v>1</v>
      </c>
      <c r="L9" s="39" t="s">
        <v>88</v>
      </c>
    </row>
    <row r="10" spans="1:12" s="40" customFormat="1" ht="15.75" x14ac:dyDescent="0.25">
      <c r="A10" s="32">
        <v>2</v>
      </c>
      <c r="B10" s="41" t="s">
        <v>41</v>
      </c>
      <c r="C10" s="42" t="s">
        <v>21</v>
      </c>
      <c r="D10" s="41" t="s">
        <v>42</v>
      </c>
      <c r="E10" s="42">
        <v>7</v>
      </c>
      <c r="F10" s="42">
        <v>33</v>
      </c>
      <c r="G10" s="35">
        <f t="shared" si="0"/>
        <v>115</v>
      </c>
      <c r="H10" s="43">
        <f>5+12+46.7</f>
        <v>63.7</v>
      </c>
      <c r="I10" s="35"/>
      <c r="J10" s="37">
        <v>14</v>
      </c>
      <c r="K10" s="39">
        <v>2</v>
      </c>
      <c r="L10" s="39" t="s">
        <v>89</v>
      </c>
    </row>
    <row r="11" spans="1:12" s="40" customFormat="1" ht="15.75" x14ac:dyDescent="0.25">
      <c r="A11" s="32">
        <v>3</v>
      </c>
      <c r="B11" s="33" t="s">
        <v>24</v>
      </c>
      <c r="C11" s="34" t="s">
        <v>21</v>
      </c>
      <c r="D11" s="33" t="s">
        <v>22</v>
      </c>
      <c r="E11" s="34">
        <v>7</v>
      </c>
      <c r="F11" s="34">
        <v>22</v>
      </c>
      <c r="G11" s="35">
        <f t="shared" si="0"/>
        <v>115</v>
      </c>
      <c r="H11" s="36">
        <f>4+13+44</f>
        <v>61</v>
      </c>
      <c r="I11" s="34"/>
      <c r="J11" s="37">
        <v>10</v>
      </c>
      <c r="K11" s="39">
        <v>3</v>
      </c>
      <c r="L11" s="39" t="s">
        <v>89</v>
      </c>
    </row>
    <row r="12" spans="1:12" ht="15.75" x14ac:dyDescent="0.25">
      <c r="A12" s="17">
        <v>4</v>
      </c>
      <c r="B12" s="20" t="s">
        <v>33</v>
      </c>
      <c r="C12" s="19" t="s">
        <v>21</v>
      </c>
      <c r="D12" s="20" t="s">
        <v>32</v>
      </c>
      <c r="E12" s="19">
        <v>7</v>
      </c>
      <c r="F12" s="19">
        <v>2</v>
      </c>
      <c r="G12" s="15">
        <f t="shared" si="0"/>
        <v>115</v>
      </c>
      <c r="H12" s="10">
        <f>8+11+36.5</f>
        <v>55.5</v>
      </c>
      <c r="I12" s="10"/>
      <c r="J12" s="9">
        <v>79</v>
      </c>
      <c r="K12" s="29"/>
      <c r="L12" s="29" t="s">
        <v>90</v>
      </c>
    </row>
    <row r="13" spans="1:12" ht="15.75" x14ac:dyDescent="0.25">
      <c r="A13" s="17">
        <v>5</v>
      </c>
      <c r="B13" s="21" t="s">
        <v>35</v>
      </c>
      <c r="C13" s="19" t="s">
        <v>21</v>
      </c>
      <c r="D13" s="20" t="s">
        <v>32</v>
      </c>
      <c r="E13" s="19">
        <v>7</v>
      </c>
      <c r="F13" s="19">
        <v>2</v>
      </c>
      <c r="G13" s="15">
        <f t="shared" si="0"/>
        <v>115</v>
      </c>
      <c r="H13" s="10">
        <f>5+10+39.7</f>
        <v>54.7</v>
      </c>
      <c r="I13" s="10"/>
      <c r="J13" s="9">
        <v>70</v>
      </c>
      <c r="K13" s="29"/>
      <c r="L13" s="29" t="s">
        <v>90</v>
      </c>
    </row>
    <row r="14" spans="1:12" ht="15.75" x14ac:dyDescent="0.25">
      <c r="A14" s="17">
        <v>6</v>
      </c>
      <c r="B14" s="11" t="s">
        <v>27</v>
      </c>
      <c r="C14" s="10" t="s">
        <v>21</v>
      </c>
      <c r="D14" s="11" t="s">
        <v>28</v>
      </c>
      <c r="E14" s="10">
        <v>7</v>
      </c>
      <c r="F14" s="10">
        <v>3</v>
      </c>
      <c r="G14" s="15">
        <f t="shared" si="0"/>
        <v>115</v>
      </c>
      <c r="H14" s="10">
        <f>7+3+40.2</f>
        <v>50.2</v>
      </c>
      <c r="I14" s="10"/>
      <c r="J14" s="9">
        <v>12</v>
      </c>
      <c r="K14" s="29"/>
      <c r="L14" s="29" t="s">
        <v>90</v>
      </c>
    </row>
    <row r="15" spans="1:12" ht="15.75" x14ac:dyDescent="0.25">
      <c r="A15" s="17">
        <v>7</v>
      </c>
      <c r="B15" s="11" t="s">
        <v>29</v>
      </c>
      <c r="C15" s="10" t="s">
        <v>21</v>
      </c>
      <c r="D15" s="11" t="s">
        <v>28</v>
      </c>
      <c r="E15" s="10">
        <v>7</v>
      </c>
      <c r="F15" s="10">
        <v>3</v>
      </c>
      <c r="G15" s="15">
        <f t="shared" si="0"/>
        <v>115</v>
      </c>
      <c r="H15" s="10">
        <f>3+2+43.7</f>
        <v>48.7</v>
      </c>
      <c r="I15" s="10"/>
      <c r="J15" s="9">
        <v>16</v>
      </c>
      <c r="K15" s="29"/>
      <c r="L15" s="29" t="s">
        <v>90</v>
      </c>
    </row>
    <row r="16" spans="1:12" ht="15.75" x14ac:dyDescent="0.25">
      <c r="A16" s="17">
        <v>8</v>
      </c>
      <c r="B16" s="18" t="s">
        <v>31</v>
      </c>
      <c r="C16" s="19" t="s">
        <v>21</v>
      </c>
      <c r="D16" s="20" t="s">
        <v>32</v>
      </c>
      <c r="E16" s="19">
        <v>7</v>
      </c>
      <c r="F16" s="19">
        <v>2</v>
      </c>
      <c r="G16" s="15">
        <f t="shared" si="0"/>
        <v>115</v>
      </c>
      <c r="H16" s="10">
        <f>3+11+33.2</f>
        <v>47.2</v>
      </c>
      <c r="I16" s="10"/>
      <c r="J16" s="9">
        <v>18</v>
      </c>
      <c r="K16" s="29"/>
      <c r="L16" s="29" t="s">
        <v>90</v>
      </c>
    </row>
    <row r="17" spans="1:12" ht="15.75" x14ac:dyDescent="0.25">
      <c r="A17" s="17">
        <v>9</v>
      </c>
      <c r="B17" s="11" t="s">
        <v>37</v>
      </c>
      <c r="C17" s="10" t="s">
        <v>21</v>
      </c>
      <c r="D17" s="11" t="s">
        <v>38</v>
      </c>
      <c r="E17" s="10">
        <v>7</v>
      </c>
      <c r="F17" s="10">
        <v>25</v>
      </c>
      <c r="G17" s="15">
        <f t="shared" si="0"/>
        <v>115</v>
      </c>
      <c r="H17" s="28">
        <f>5+2+39.7</f>
        <v>46.7</v>
      </c>
      <c r="I17" s="15"/>
      <c r="J17" s="28">
        <v>11</v>
      </c>
      <c r="K17" s="29"/>
      <c r="L17" s="29" t="s">
        <v>90</v>
      </c>
    </row>
    <row r="18" spans="1:12" ht="15.75" x14ac:dyDescent="0.25">
      <c r="A18" s="17">
        <v>10</v>
      </c>
      <c r="B18" s="11" t="s">
        <v>40</v>
      </c>
      <c r="C18" s="10" t="s">
        <v>21</v>
      </c>
      <c r="D18" s="11" t="s">
        <v>38</v>
      </c>
      <c r="E18" s="10">
        <v>7</v>
      </c>
      <c r="F18" s="10">
        <v>25</v>
      </c>
      <c r="G18" s="15">
        <f t="shared" si="0"/>
        <v>115</v>
      </c>
      <c r="H18" s="28">
        <f>5+2+38.3</f>
        <v>45.3</v>
      </c>
      <c r="I18" s="15"/>
      <c r="J18" s="28">
        <v>8</v>
      </c>
      <c r="K18" s="29"/>
      <c r="L18" s="29" t="s">
        <v>90</v>
      </c>
    </row>
    <row r="19" spans="1:12" ht="15.75" x14ac:dyDescent="0.25">
      <c r="A19" s="17">
        <v>11</v>
      </c>
      <c r="B19" s="11" t="s">
        <v>20</v>
      </c>
      <c r="C19" s="10" t="s">
        <v>21</v>
      </c>
      <c r="D19" s="11" t="s">
        <v>22</v>
      </c>
      <c r="E19" s="10">
        <v>7</v>
      </c>
      <c r="F19" s="10">
        <v>22</v>
      </c>
      <c r="G19" s="15">
        <f t="shared" si="0"/>
        <v>115</v>
      </c>
      <c r="H19" s="10">
        <f>2+7+35.7</f>
        <v>44.7</v>
      </c>
      <c r="I19" s="10"/>
      <c r="J19" s="9">
        <v>20</v>
      </c>
      <c r="K19" s="29"/>
      <c r="L19" s="29" t="s">
        <v>90</v>
      </c>
    </row>
    <row r="20" spans="1:12" ht="15.75" x14ac:dyDescent="0.25">
      <c r="A20" s="17">
        <v>12</v>
      </c>
      <c r="B20" s="11" t="s">
        <v>30</v>
      </c>
      <c r="C20" s="10" t="s">
        <v>21</v>
      </c>
      <c r="D20" s="11" t="s">
        <v>28</v>
      </c>
      <c r="E20" s="10">
        <v>7</v>
      </c>
      <c r="F20" s="10">
        <v>3</v>
      </c>
      <c r="G20" s="15">
        <f t="shared" si="0"/>
        <v>115</v>
      </c>
      <c r="H20" s="10">
        <f>4+2+33.8</f>
        <v>39.799999999999997</v>
      </c>
      <c r="I20" s="10"/>
      <c r="J20" s="9">
        <v>15</v>
      </c>
      <c r="K20" s="29"/>
      <c r="L20" s="29" t="s">
        <v>90</v>
      </c>
    </row>
    <row r="21" spans="1:12" ht="15.75" x14ac:dyDescent="0.25">
      <c r="A21" s="17">
        <v>13</v>
      </c>
      <c r="B21" s="18" t="s">
        <v>34</v>
      </c>
      <c r="C21" s="19" t="s">
        <v>21</v>
      </c>
      <c r="D21" s="20" t="s">
        <v>32</v>
      </c>
      <c r="E21" s="19">
        <v>7</v>
      </c>
      <c r="F21" s="19">
        <v>2</v>
      </c>
      <c r="G21" s="15">
        <f t="shared" si="0"/>
        <v>115</v>
      </c>
      <c r="H21" s="10">
        <f>5+6+28.7</f>
        <v>39.700000000000003</v>
      </c>
      <c r="I21" s="10"/>
      <c r="J21" s="9">
        <v>19</v>
      </c>
      <c r="K21" s="29"/>
      <c r="L21" s="29" t="s">
        <v>90</v>
      </c>
    </row>
    <row r="22" spans="1:12" ht="15.75" x14ac:dyDescent="0.25">
      <c r="A22" s="17">
        <v>14</v>
      </c>
      <c r="B22" s="11" t="s">
        <v>39</v>
      </c>
      <c r="C22" s="10" t="s">
        <v>21</v>
      </c>
      <c r="D22" s="11" t="s">
        <v>38</v>
      </c>
      <c r="E22" s="10">
        <v>7</v>
      </c>
      <c r="F22" s="10">
        <v>25</v>
      </c>
      <c r="G22" s="15">
        <f t="shared" si="0"/>
        <v>115</v>
      </c>
      <c r="H22" s="28">
        <f>3+3+29.3</f>
        <v>35.299999999999997</v>
      </c>
      <c r="I22" s="15"/>
      <c r="J22" s="28">
        <v>13</v>
      </c>
      <c r="K22" s="29"/>
      <c r="L22" s="29" t="s">
        <v>90</v>
      </c>
    </row>
    <row r="23" spans="1:12" ht="15.75" x14ac:dyDescent="0.25">
      <c r="A23" s="17">
        <v>15</v>
      </c>
      <c r="B23" s="11" t="s">
        <v>23</v>
      </c>
      <c r="C23" s="10" t="s">
        <v>21</v>
      </c>
      <c r="D23" s="11" t="s">
        <v>22</v>
      </c>
      <c r="E23" s="10">
        <v>7</v>
      </c>
      <c r="F23" s="10">
        <v>22</v>
      </c>
      <c r="G23" s="15">
        <f t="shared" ref="G23:G26" si="1">25+40+50</f>
        <v>115</v>
      </c>
      <c r="H23" s="10"/>
      <c r="I23" s="10">
        <v>0</v>
      </c>
      <c r="J23" s="9"/>
      <c r="K23" s="29"/>
      <c r="L23" s="9"/>
    </row>
    <row r="24" spans="1:12" ht="15.75" x14ac:dyDescent="0.25">
      <c r="A24" s="17">
        <v>16</v>
      </c>
      <c r="B24" s="12" t="s">
        <v>36</v>
      </c>
      <c r="C24" s="22" t="s">
        <v>21</v>
      </c>
      <c r="D24" s="21" t="s">
        <v>32</v>
      </c>
      <c r="E24" s="19">
        <v>7</v>
      </c>
      <c r="F24" s="19">
        <v>2</v>
      </c>
      <c r="G24" s="15">
        <f t="shared" si="1"/>
        <v>115</v>
      </c>
      <c r="H24" s="28"/>
      <c r="I24" s="28">
        <v>0</v>
      </c>
      <c r="J24" s="28"/>
      <c r="K24" s="29"/>
      <c r="L24" s="15"/>
    </row>
    <row r="25" spans="1:12" ht="15.75" x14ac:dyDescent="0.25">
      <c r="A25" s="17">
        <v>17</v>
      </c>
      <c r="B25" s="20" t="s">
        <v>43</v>
      </c>
      <c r="C25" s="19" t="s">
        <v>21</v>
      </c>
      <c r="D25" s="20" t="s">
        <v>42</v>
      </c>
      <c r="E25" s="19">
        <v>7</v>
      </c>
      <c r="F25" s="19">
        <v>33</v>
      </c>
      <c r="G25" s="15">
        <f t="shared" si="1"/>
        <v>115</v>
      </c>
      <c r="H25" s="28"/>
      <c r="I25" s="28">
        <v>0</v>
      </c>
      <c r="J25" s="15"/>
      <c r="K25" s="29"/>
      <c r="L25" s="15"/>
    </row>
    <row r="26" spans="1:12" ht="15.75" x14ac:dyDescent="0.25">
      <c r="A26" s="17">
        <v>18</v>
      </c>
      <c r="B26" s="20" t="s">
        <v>44</v>
      </c>
      <c r="C26" s="19" t="s">
        <v>21</v>
      </c>
      <c r="D26" s="20" t="s">
        <v>42</v>
      </c>
      <c r="E26" s="19">
        <v>7</v>
      </c>
      <c r="F26" s="19">
        <v>33</v>
      </c>
      <c r="G26" s="15">
        <f t="shared" si="1"/>
        <v>115</v>
      </c>
      <c r="H26" s="28"/>
      <c r="I26" s="28">
        <v>0</v>
      </c>
      <c r="J26" s="15"/>
      <c r="K26" s="15"/>
      <c r="L26" s="15"/>
    </row>
    <row r="29" spans="1:12" ht="15.75" x14ac:dyDescent="0.25">
      <c r="D29" s="7" t="s">
        <v>15</v>
      </c>
      <c r="E29" t="s">
        <v>91</v>
      </c>
    </row>
    <row r="30" spans="1:12" ht="15.75" x14ac:dyDescent="0.25">
      <c r="D30" s="7" t="s">
        <v>16</v>
      </c>
      <c r="E30" t="s">
        <v>92</v>
      </c>
    </row>
    <row r="31" spans="1:12" x14ac:dyDescent="0.25">
      <c r="E31" t="s">
        <v>93</v>
      </c>
    </row>
    <row r="32" spans="1:12" x14ac:dyDescent="0.25">
      <c r="E32" t="s">
        <v>94</v>
      </c>
    </row>
    <row r="33" spans="5:5" x14ac:dyDescent="0.25">
      <c r="E33" t="s">
        <v>95</v>
      </c>
    </row>
    <row r="34" spans="5:5" x14ac:dyDescent="0.25">
      <c r="E34" t="s">
        <v>96</v>
      </c>
    </row>
    <row r="35" spans="5:5" x14ac:dyDescent="0.25">
      <c r="E35" t="s">
        <v>97</v>
      </c>
    </row>
    <row r="36" spans="5:5" x14ac:dyDescent="0.25">
      <c r="E36" t="s">
        <v>98</v>
      </c>
    </row>
    <row r="37" spans="5:5" x14ac:dyDescent="0.25">
      <c r="E37" t="s">
        <v>99</v>
      </c>
    </row>
  </sheetData>
  <autoFilter ref="A8:L26">
    <sortState ref="A9:L26">
      <sortCondition ref="H8:H26"/>
    </sortState>
  </autoFilter>
  <sortState ref="A9:L22">
    <sortCondition descending="1" ref="H9:H22"/>
  </sortState>
  <mergeCells count="2">
    <mergeCell ref="A5:L5"/>
    <mergeCell ref="A6:L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zoomScale="87" zoomScaleNormal="87" workbookViewId="0">
      <selection activeCell="J31" sqref="J31"/>
    </sheetView>
  </sheetViews>
  <sheetFormatPr defaultRowHeight="15" x14ac:dyDescent="0.25"/>
  <cols>
    <col min="1" max="1" width="6.140625" customWidth="1"/>
    <col min="2" max="2" width="42.42578125" customWidth="1"/>
    <col min="3" max="3" width="7.42578125" customWidth="1"/>
    <col min="4" max="4" width="38.85546875" customWidth="1"/>
    <col min="9" max="9" width="6.28515625" customWidth="1"/>
    <col min="12" max="12" width="14.7109375" customWidth="1"/>
  </cols>
  <sheetData>
    <row r="1" spans="1:12" x14ac:dyDescent="0.25">
      <c r="A1" s="1" t="s">
        <v>0</v>
      </c>
    </row>
    <row r="2" spans="1:12" x14ac:dyDescent="0.25">
      <c r="A2" s="1" t="s">
        <v>1</v>
      </c>
    </row>
    <row r="3" spans="1:12" x14ac:dyDescent="0.25">
      <c r="A3" s="1" t="s">
        <v>2</v>
      </c>
      <c r="L3" s="2"/>
    </row>
    <row r="4" spans="1:12" x14ac:dyDescent="0.25">
      <c r="A4" s="1"/>
      <c r="L4" s="2"/>
    </row>
    <row r="5" spans="1:12" ht="18" x14ac:dyDescent="0.25">
      <c r="A5" s="51" t="s">
        <v>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ht="18" x14ac:dyDescent="0.25">
      <c r="A6" s="53" t="s">
        <v>18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2" ht="15.75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49.5" customHeight="1" x14ac:dyDescent="0.2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  <c r="K8" s="4" t="s">
        <v>17</v>
      </c>
      <c r="L8" s="4" t="s">
        <v>14</v>
      </c>
    </row>
    <row r="9" spans="1:12" s="40" customFormat="1" ht="15.75" x14ac:dyDescent="0.25">
      <c r="A9" s="44">
        <v>1</v>
      </c>
      <c r="B9" s="33" t="s">
        <v>51</v>
      </c>
      <c r="C9" s="34" t="s">
        <v>21</v>
      </c>
      <c r="D9" s="33" t="s">
        <v>22</v>
      </c>
      <c r="E9" s="34">
        <v>8</v>
      </c>
      <c r="F9" s="34">
        <v>22</v>
      </c>
      <c r="G9" s="35">
        <f t="shared" ref="G9:G24" si="0">35+40+50</f>
        <v>125</v>
      </c>
      <c r="H9" s="36">
        <f>18+22+37.3</f>
        <v>77.3</v>
      </c>
      <c r="I9" s="45"/>
      <c r="J9" s="46">
        <v>6</v>
      </c>
      <c r="K9" s="39">
        <v>1</v>
      </c>
      <c r="L9" s="47" t="s">
        <v>100</v>
      </c>
    </row>
    <row r="10" spans="1:12" s="40" customFormat="1" ht="15.75" x14ac:dyDescent="0.25">
      <c r="A10" s="32">
        <v>2</v>
      </c>
      <c r="B10" s="33" t="s">
        <v>58</v>
      </c>
      <c r="C10" s="34" t="s">
        <v>59</v>
      </c>
      <c r="D10" s="33" t="s">
        <v>32</v>
      </c>
      <c r="E10" s="34">
        <v>8</v>
      </c>
      <c r="F10" s="42">
        <v>2</v>
      </c>
      <c r="G10" s="35">
        <f t="shared" si="0"/>
        <v>125</v>
      </c>
      <c r="H10" s="36">
        <f>19+14+42.2</f>
        <v>75.2</v>
      </c>
      <c r="I10" s="34"/>
      <c r="J10" s="37">
        <v>5</v>
      </c>
      <c r="K10" s="39">
        <v>2</v>
      </c>
      <c r="L10" s="37" t="s">
        <v>89</v>
      </c>
    </row>
    <row r="11" spans="1:12" s="40" customFormat="1" ht="15.75" x14ac:dyDescent="0.25">
      <c r="A11" s="44">
        <v>3</v>
      </c>
      <c r="B11" s="33" t="s">
        <v>49</v>
      </c>
      <c r="C11" s="34" t="s">
        <v>21</v>
      </c>
      <c r="D11" s="33" t="s">
        <v>50</v>
      </c>
      <c r="E11" s="34">
        <v>8</v>
      </c>
      <c r="F11" s="34">
        <v>7</v>
      </c>
      <c r="G11" s="35">
        <f t="shared" si="0"/>
        <v>125</v>
      </c>
      <c r="H11" s="34">
        <f>20+10+40.7</f>
        <v>70.7</v>
      </c>
      <c r="I11" s="34"/>
      <c r="J11" s="37">
        <v>21</v>
      </c>
      <c r="K11" s="39">
        <v>3</v>
      </c>
      <c r="L11" s="37" t="s">
        <v>89</v>
      </c>
    </row>
    <row r="12" spans="1:12" ht="15.75" x14ac:dyDescent="0.25">
      <c r="A12" s="17">
        <v>4</v>
      </c>
      <c r="B12" s="11" t="s">
        <v>52</v>
      </c>
      <c r="C12" s="10" t="s">
        <v>21</v>
      </c>
      <c r="D12" s="11" t="s">
        <v>22</v>
      </c>
      <c r="E12" s="10">
        <v>8</v>
      </c>
      <c r="F12" s="10">
        <v>22</v>
      </c>
      <c r="G12" s="15">
        <f t="shared" si="0"/>
        <v>125</v>
      </c>
      <c r="H12" s="10">
        <f>15.5+17+38</f>
        <v>70.5</v>
      </c>
      <c r="I12" s="10"/>
      <c r="J12" s="9">
        <v>7</v>
      </c>
      <c r="K12" s="29"/>
      <c r="L12" s="9" t="s">
        <v>90</v>
      </c>
    </row>
    <row r="13" spans="1:12" ht="15.75" x14ac:dyDescent="0.25">
      <c r="A13" s="8">
        <v>5</v>
      </c>
      <c r="B13" s="11" t="s">
        <v>45</v>
      </c>
      <c r="C13" s="10" t="s">
        <v>21</v>
      </c>
      <c r="D13" s="11" t="s">
        <v>46</v>
      </c>
      <c r="E13" s="10">
        <v>8</v>
      </c>
      <c r="F13" s="10">
        <v>1</v>
      </c>
      <c r="G13" s="15">
        <f t="shared" si="0"/>
        <v>125</v>
      </c>
      <c r="H13" s="9">
        <f>10+12+46</f>
        <v>68</v>
      </c>
      <c r="I13" s="10"/>
      <c r="J13" s="9">
        <v>65</v>
      </c>
      <c r="K13" s="29"/>
      <c r="L13" s="9" t="s">
        <v>90</v>
      </c>
    </row>
    <row r="14" spans="1:12" ht="15.75" x14ac:dyDescent="0.25">
      <c r="A14" s="17">
        <v>6</v>
      </c>
      <c r="B14" s="23" t="s">
        <v>54</v>
      </c>
      <c r="C14" s="10" t="s">
        <v>21</v>
      </c>
      <c r="D14" s="11" t="s">
        <v>28</v>
      </c>
      <c r="E14" s="9">
        <v>8</v>
      </c>
      <c r="F14" s="10">
        <v>3</v>
      </c>
      <c r="G14" s="15">
        <f t="shared" si="0"/>
        <v>125</v>
      </c>
      <c r="H14" s="10">
        <f>14+15+38</f>
        <v>67</v>
      </c>
      <c r="I14" s="10"/>
      <c r="J14" s="9">
        <v>58</v>
      </c>
      <c r="K14" s="29"/>
      <c r="L14" s="9" t="s">
        <v>90</v>
      </c>
    </row>
    <row r="15" spans="1:12" ht="15.75" x14ac:dyDescent="0.25">
      <c r="A15" s="8">
        <v>7</v>
      </c>
      <c r="B15" s="11" t="s">
        <v>61</v>
      </c>
      <c r="C15" s="10" t="s">
        <v>21</v>
      </c>
      <c r="D15" s="11" t="s">
        <v>32</v>
      </c>
      <c r="E15" s="10">
        <v>8</v>
      </c>
      <c r="F15" s="19">
        <v>2</v>
      </c>
      <c r="G15" s="15">
        <f t="shared" si="0"/>
        <v>125</v>
      </c>
      <c r="H15" s="10">
        <f>17+8</f>
        <v>25</v>
      </c>
      <c r="I15" s="10"/>
      <c r="J15" s="9">
        <v>3</v>
      </c>
      <c r="K15" s="29"/>
      <c r="L15" s="9" t="s">
        <v>90</v>
      </c>
    </row>
    <row r="16" spans="1:12" ht="15.75" x14ac:dyDescent="0.25">
      <c r="A16" s="17">
        <v>8</v>
      </c>
      <c r="B16" s="12" t="s">
        <v>60</v>
      </c>
      <c r="C16" s="10" t="s">
        <v>21</v>
      </c>
      <c r="D16" s="11" t="s">
        <v>32</v>
      </c>
      <c r="E16" s="10">
        <v>8</v>
      </c>
      <c r="F16" s="19">
        <v>2</v>
      </c>
      <c r="G16" s="15">
        <f t="shared" si="0"/>
        <v>125</v>
      </c>
      <c r="H16" s="10">
        <f>14+10</f>
        <v>24</v>
      </c>
      <c r="I16" s="10"/>
      <c r="J16" s="9">
        <v>59</v>
      </c>
      <c r="K16" s="29"/>
      <c r="L16" s="9" t="s">
        <v>90</v>
      </c>
    </row>
    <row r="17" spans="1:12" ht="15.75" x14ac:dyDescent="0.25">
      <c r="A17" s="8">
        <v>9</v>
      </c>
      <c r="B17" s="12" t="s">
        <v>57</v>
      </c>
      <c r="C17" s="10" t="s">
        <v>21</v>
      </c>
      <c r="D17" s="11" t="s">
        <v>32</v>
      </c>
      <c r="E17" s="10">
        <v>8</v>
      </c>
      <c r="F17" s="19">
        <v>2</v>
      </c>
      <c r="G17" s="15">
        <f t="shared" si="0"/>
        <v>125</v>
      </c>
      <c r="H17" s="10">
        <f>13+10</f>
        <v>23</v>
      </c>
      <c r="I17" s="10"/>
      <c r="J17" s="9">
        <v>69</v>
      </c>
      <c r="K17" s="29"/>
      <c r="L17" s="29"/>
    </row>
    <row r="18" spans="1:12" ht="15.75" x14ac:dyDescent="0.25">
      <c r="A18" s="17">
        <v>10</v>
      </c>
      <c r="B18" s="11" t="s">
        <v>47</v>
      </c>
      <c r="C18" s="10" t="s">
        <v>21</v>
      </c>
      <c r="D18" s="11" t="s">
        <v>46</v>
      </c>
      <c r="E18" s="10">
        <v>8</v>
      </c>
      <c r="F18" s="10">
        <v>1</v>
      </c>
      <c r="G18" s="15">
        <f t="shared" si="0"/>
        <v>125</v>
      </c>
      <c r="H18" s="10"/>
      <c r="I18" s="10">
        <v>0</v>
      </c>
      <c r="J18" s="9"/>
      <c r="K18" s="29"/>
      <c r="L18" s="9"/>
    </row>
    <row r="19" spans="1:12" ht="15.75" x14ac:dyDescent="0.25">
      <c r="A19" s="8">
        <v>11</v>
      </c>
      <c r="B19" s="11" t="s">
        <v>48</v>
      </c>
      <c r="C19" s="10" t="s">
        <v>21</v>
      </c>
      <c r="D19" s="11" t="s">
        <v>46</v>
      </c>
      <c r="E19" s="10">
        <v>8</v>
      </c>
      <c r="F19" s="10">
        <v>1</v>
      </c>
      <c r="G19" s="15">
        <f t="shared" si="0"/>
        <v>125</v>
      </c>
      <c r="H19" s="10"/>
      <c r="I19" s="10">
        <v>0</v>
      </c>
      <c r="J19" s="9"/>
      <c r="K19" s="29"/>
      <c r="L19" s="9"/>
    </row>
    <row r="20" spans="1:12" ht="15.75" x14ac:dyDescent="0.25">
      <c r="A20" s="17">
        <v>12</v>
      </c>
      <c r="B20" s="11" t="s">
        <v>53</v>
      </c>
      <c r="C20" s="10" t="s">
        <v>21</v>
      </c>
      <c r="D20" s="11" t="s">
        <v>26</v>
      </c>
      <c r="E20" s="10">
        <v>8</v>
      </c>
      <c r="F20" s="10">
        <v>9</v>
      </c>
      <c r="G20" s="15">
        <f t="shared" si="0"/>
        <v>125</v>
      </c>
      <c r="H20" s="10"/>
      <c r="I20" s="10">
        <v>0</v>
      </c>
      <c r="J20" s="9"/>
      <c r="K20" s="29"/>
      <c r="L20" s="9"/>
    </row>
    <row r="21" spans="1:12" ht="15.75" x14ac:dyDescent="0.25">
      <c r="A21" s="8">
        <v>13</v>
      </c>
      <c r="B21" s="23" t="s">
        <v>55</v>
      </c>
      <c r="C21" s="10" t="s">
        <v>21</v>
      </c>
      <c r="D21" s="11" t="s">
        <v>28</v>
      </c>
      <c r="E21" s="9">
        <v>8</v>
      </c>
      <c r="F21" s="10">
        <v>3</v>
      </c>
      <c r="G21" s="15">
        <f t="shared" si="0"/>
        <v>125</v>
      </c>
      <c r="H21" s="10"/>
      <c r="I21" s="10">
        <v>0</v>
      </c>
      <c r="J21" s="9"/>
      <c r="K21" s="29"/>
      <c r="L21" s="9"/>
    </row>
    <row r="22" spans="1:12" ht="15.75" x14ac:dyDescent="0.25">
      <c r="A22" s="17">
        <v>14</v>
      </c>
      <c r="B22" s="23" t="s">
        <v>56</v>
      </c>
      <c r="C22" s="10" t="s">
        <v>21</v>
      </c>
      <c r="D22" s="11" t="s">
        <v>28</v>
      </c>
      <c r="E22" s="9">
        <v>8</v>
      </c>
      <c r="F22" s="10">
        <v>3</v>
      </c>
      <c r="G22" s="15">
        <f t="shared" si="0"/>
        <v>125</v>
      </c>
      <c r="H22" s="6"/>
      <c r="I22" s="6">
        <v>0</v>
      </c>
      <c r="J22" s="5"/>
      <c r="K22" s="29"/>
      <c r="L22" s="5"/>
    </row>
    <row r="23" spans="1:12" ht="15.75" x14ac:dyDescent="0.25">
      <c r="A23" s="8">
        <v>15</v>
      </c>
      <c r="B23" s="11" t="s">
        <v>62</v>
      </c>
      <c r="C23" s="10" t="s">
        <v>21</v>
      </c>
      <c r="D23" s="11" t="s">
        <v>38</v>
      </c>
      <c r="E23" s="10">
        <v>8</v>
      </c>
      <c r="F23" s="10">
        <v>25</v>
      </c>
      <c r="G23" s="15">
        <f t="shared" si="0"/>
        <v>125</v>
      </c>
      <c r="H23" s="6"/>
      <c r="I23" s="6">
        <v>0</v>
      </c>
      <c r="J23" s="5"/>
      <c r="K23" s="9"/>
      <c r="L23" s="5"/>
    </row>
    <row r="24" spans="1:12" ht="15.75" x14ac:dyDescent="0.25">
      <c r="A24" s="17">
        <v>16</v>
      </c>
      <c r="B24" s="16" t="s">
        <v>63</v>
      </c>
      <c r="C24" s="10" t="s">
        <v>21</v>
      </c>
      <c r="D24" s="11" t="s">
        <v>38</v>
      </c>
      <c r="E24" s="10">
        <v>8</v>
      </c>
      <c r="F24" s="10">
        <v>25</v>
      </c>
      <c r="G24" s="15">
        <f t="shared" si="0"/>
        <v>125</v>
      </c>
      <c r="H24" s="6"/>
      <c r="I24" s="6">
        <v>0</v>
      </c>
      <c r="J24" s="5"/>
      <c r="K24" s="5"/>
      <c r="L24" s="5"/>
    </row>
    <row r="27" spans="1:12" ht="15.75" x14ac:dyDescent="0.25">
      <c r="D27" s="7" t="s">
        <v>15</v>
      </c>
      <c r="E27" t="s">
        <v>91</v>
      </c>
    </row>
    <row r="28" spans="1:12" ht="15.75" x14ac:dyDescent="0.25">
      <c r="D28" s="7" t="s">
        <v>16</v>
      </c>
      <c r="E28" t="s">
        <v>92</v>
      </c>
    </row>
    <row r="29" spans="1:12" x14ac:dyDescent="0.25">
      <c r="E29" t="s">
        <v>93</v>
      </c>
    </row>
    <row r="30" spans="1:12" x14ac:dyDescent="0.25">
      <c r="E30" t="s">
        <v>94</v>
      </c>
    </row>
    <row r="31" spans="1:12" x14ac:dyDescent="0.25">
      <c r="E31" t="s">
        <v>95</v>
      </c>
    </row>
    <row r="32" spans="1:12" x14ac:dyDescent="0.25">
      <c r="E32" t="s">
        <v>96</v>
      </c>
    </row>
    <row r="33" spans="5:5" x14ac:dyDescent="0.25">
      <c r="E33" t="s">
        <v>97</v>
      </c>
    </row>
    <row r="34" spans="5:5" x14ac:dyDescent="0.25">
      <c r="E34" t="s">
        <v>98</v>
      </c>
    </row>
    <row r="35" spans="5:5" x14ac:dyDescent="0.25">
      <c r="E35" t="s">
        <v>99</v>
      </c>
    </row>
  </sheetData>
  <autoFilter ref="A8:L24">
    <sortState ref="A9:L24">
      <sortCondition descending="1" ref="H9:H24"/>
    </sortState>
  </autoFilter>
  <sortState ref="A9:L24">
    <sortCondition ref="J9:J24"/>
  </sortState>
  <mergeCells count="2">
    <mergeCell ref="A5:L5"/>
    <mergeCell ref="A6:L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zoomScale="87" zoomScaleNormal="87" workbookViewId="0">
      <selection activeCell="L10" sqref="L10"/>
    </sheetView>
  </sheetViews>
  <sheetFormatPr defaultRowHeight="15" x14ac:dyDescent="0.25"/>
  <cols>
    <col min="1" max="1" width="5.28515625" customWidth="1"/>
    <col min="2" max="2" width="40.28515625" customWidth="1"/>
    <col min="3" max="3" width="6.28515625" customWidth="1"/>
    <col min="4" max="4" width="39.28515625" customWidth="1"/>
    <col min="5" max="5" width="7.5703125" customWidth="1"/>
    <col min="6" max="6" width="7.85546875" customWidth="1"/>
    <col min="9" max="9" width="6.7109375" customWidth="1"/>
    <col min="10" max="11" width="8.5703125" customWidth="1"/>
    <col min="12" max="12" width="14.28515625" customWidth="1"/>
  </cols>
  <sheetData>
    <row r="1" spans="1:12" x14ac:dyDescent="0.25">
      <c r="A1" s="1" t="s">
        <v>0</v>
      </c>
    </row>
    <row r="2" spans="1:12" x14ac:dyDescent="0.25">
      <c r="A2" s="1" t="s">
        <v>1</v>
      </c>
    </row>
    <row r="3" spans="1:12" x14ac:dyDescent="0.25">
      <c r="A3" s="1" t="s">
        <v>2</v>
      </c>
      <c r="L3" s="2"/>
    </row>
    <row r="4" spans="1:12" x14ac:dyDescent="0.25">
      <c r="A4" s="1"/>
      <c r="L4" s="2"/>
    </row>
    <row r="5" spans="1:12" ht="18" x14ac:dyDescent="0.25">
      <c r="A5" s="51" t="s">
        <v>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ht="18" x14ac:dyDescent="0.25">
      <c r="A6" s="53" t="s">
        <v>19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2" ht="15.75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47.25" x14ac:dyDescent="0.2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  <c r="K8" s="4" t="s">
        <v>17</v>
      </c>
      <c r="L8" s="4" t="s">
        <v>14</v>
      </c>
    </row>
    <row r="9" spans="1:12" s="40" customFormat="1" ht="15.75" x14ac:dyDescent="0.25">
      <c r="A9" s="44">
        <v>1</v>
      </c>
      <c r="B9" s="48" t="s">
        <v>71</v>
      </c>
      <c r="C9" s="34" t="s">
        <v>21</v>
      </c>
      <c r="D9" s="33" t="s">
        <v>28</v>
      </c>
      <c r="E9" s="37">
        <v>9</v>
      </c>
      <c r="F9" s="34">
        <v>3</v>
      </c>
      <c r="G9" s="35">
        <v>125</v>
      </c>
      <c r="H9" s="43">
        <f>17+23+50</f>
        <v>90</v>
      </c>
      <c r="I9" s="37"/>
      <c r="J9" s="37">
        <v>75</v>
      </c>
      <c r="K9" s="39">
        <v>1</v>
      </c>
      <c r="L9" s="35" t="s">
        <v>88</v>
      </c>
    </row>
    <row r="10" spans="1:12" s="40" customFormat="1" ht="15.75" x14ac:dyDescent="0.25">
      <c r="A10" s="32">
        <v>2</v>
      </c>
      <c r="B10" s="48" t="s">
        <v>69</v>
      </c>
      <c r="C10" s="34" t="s">
        <v>21</v>
      </c>
      <c r="D10" s="48" t="s">
        <v>68</v>
      </c>
      <c r="E10" s="37">
        <v>9</v>
      </c>
      <c r="F10" s="34">
        <v>4</v>
      </c>
      <c r="G10" s="35">
        <v>125</v>
      </c>
      <c r="H10" s="49">
        <f>18+26+43.8</f>
        <v>87.8</v>
      </c>
      <c r="I10" s="37"/>
      <c r="J10" s="37">
        <v>80</v>
      </c>
      <c r="K10" s="39">
        <v>2</v>
      </c>
      <c r="L10" s="35" t="s">
        <v>89</v>
      </c>
    </row>
    <row r="11" spans="1:12" s="40" customFormat="1" ht="15.75" x14ac:dyDescent="0.25">
      <c r="A11" s="44">
        <v>3</v>
      </c>
      <c r="B11" s="48" t="s">
        <v>72</v>
      </c>
      <c r="C11" s="34" t="s">
        <v>21</v>
      </c>
      <c r="D11" s="33" t="s">
        <v>28</v>
      </c>
      <c r="E11" s="37">
        <v>9</v>
      </c>
      <c r="F11" s="34">
        <v>3</v>
      </c>
      <c r="G11" s="35">
        <v>125</v>
      </c>
      <c r="H11" s="43">
        <f>15+21+42.3</f>
        <v>78.3</v>
      </c>
      <c r="I11" s="37"/>
      <c r="J11" s="37">
        <v>68</v>
      </c>
      <c r="K11" s="39">
        <v>3</v>
      </c>
      <c r="L11" s="35" t="s">
        <v>89</v>
      </c>
    </row>
    <row r="12" spans="1:12" ht="15.75" x14ac:dyDescent="0.25">
      <c r="A12" s="17">
        <v>4</v>
      </c>
      <c r="B12" s="23" t="s">
        <v>73</v>
      </c>
      <c r="C12" s="10" t="s">
        <v>21</v>
      </c>
      <c r="D12" s="11" t="s">
        <v>28</v>
      </c>
      <c r="E12" s="9">
        <v>9</v>
      </c>
      <c r="F12" s="10">
        <v>3</v>
      </c>
      <c r="G12" s="15">
        <v>125</v>
      </c>
      <c r="H12" s="9">
        <f>16+12+46.7</f>
        <v>74.7</v>
      </c>
      <c r="I12" s="9"/>
      <c r="J12" s="9">
        <v>77</v>
      </c>
      <c r="L12" s="15" t="s">
        <v>90</v>
      </c>
    </row>
    <row r="13" spans="1:12" ht="15.75" x14ac:dyDescent="0.25">
      <c r="A13" s="8">
        <v>5</v>
      </c>
      <c r="B13" s="11" t="s">
        <v>75</v>
      </c>
      <c r="C13" s="10" t="s">
        <v>21</v>
      </c>
      <c r="D13" s="11" t="s">
        <v>38</v>
      </c>
      <c r="E13" s="10">
        <v>9</v>
      </c>
      <c r="F13" s="10">
        <v>25</v>
      </c>
      <c r="G13" s="15">
        <v>125</v>
      </c>
      <c r="H13" s="9">
        <f>15+15+42</f>
        <v>72</v>
      </c>
      <c r="I13" s="9"/>
      <c r="J13" s="9">
        <v>22</v>
      </c>
      <c r="K13" s="29"/>
      <c r="L13" s="15" t="s">
        <v>90</v>
      </c>
    </row>
    <row r="14" spans="1:12" ht="15.75" x14ac:dyDescent="0.25">
      <c r="A14" s="17">
        <v>6</v>
      </c>
      <c r="B14" s="23" t="s">
        <v>67</v>
      </c>
      <c r="C14" s="10" t="s">
        <v>21</v>
      </c>
      <c r="D14" s="23" t="s">
        <v>68</v>
      </c>
      <c r="E14" s="9">
        <v>9</v>
      </c>
      <c r="F14" s="10">
        <v>4</v>
      </c>
      <c r="G14" s="15">
        <v>125</v>
      </c>
      <c r="H14" s="9">
        <f>14+8+41.7</f>
        <v>63.7</v>
      </c>
      <c r="I14" s="9"/>
      <c r="J14" s="9">
        <v>17</v>
      </c>
      <c r="K14" s="29"/>
      <c r="L14" s="15" t="s">
        <v>90</v>
      </c>
    </row>
    <row r="15" spans="1:12" ht="15.75" x14ac:dyDescent="0.25">
      <c r="A15" s="8">
        <v>7</v>
      </c>
      <c r="B15" s="11" t="s">
        <v>64</v>
      </c>
      <c r="C15" s="10" t="s">
        <v>21</v>
      </c>
      <c r="D15" s="11" t="s">
        <v>46</v>
      </c>
      <c r="E15" s="10">
        <v>9</v>
      </c>
      <c r="F15" s="10">
        <v>1</v>
      </c>
      <c r="G15" s="15">
        <v>125</v>
      </c>
      <c r="H15" s="9">
        <f>15+3+41</f>
        <v>59</v>
      </c>
      <c r="I15" s="9"/>
      <c r="J15" s="9">
        <v>44</v>
      </c>
      <c r="K15" s="29"/>
      <c r="L15" s="15" t="s">
        <v>90</v>
      </c>
    </row>
    <row r="16" spans="1:12" ht="15.75" x14ac:dyDescent="0.25">
      <c r="A16" s="17">
        <v>8</v>
      </c>
      <c r="B16" s="23" t="s">
        <v>74</v>
      </c>
      <c r="C16" s="10" t="s">
        <v>21</v>
      </c>
      <c r="D16" s="11" t="s">
        <v>28</v>
      </c>
      <c r="E16" s="9">
        <v>9</v>
      </c>
      <c r="F16" s="10">
        <v>3</v>
      </c>
      <c r="G16" s="15">
        <v>125</v>
      </c>
      <c r="H16" s="9">
        <f>9+10+33.2</f>
        <v>52.2</v>
      </c>
      <c r="I16" s="9"/>
      <c r="J16" s="9">
        <v>24</v>
      </c>
      <c r="K16" s="29"/>
      <c r="L16" s="15" t="s">
        <v>90</v>
      </c>
    </row>
    <row r="17" spans="1:12" ht="15.75" x14ac:dyDescent="0.25">
      <c r="A17" s="8">
        <v>9</v>
      </c>
      <c r="B17" s="11" t="s">
        <v>65</v>
      </c>
      <c r="C17" s="10" t="s">
        <v>21</v>
      </c>
      <c r="D17" s="11" t="s">
        <v>46</v>
      </c>
      <c r="E17" s="10">
        <v>9</v>
      </c>
      <c r="F17" s="10">
        <v>1</v>
      </c>
      <c r="G17" s="15">
        <v>125</v>
      </c>
      <c r="H17" s="29"/>
      <c r="I17" s="9">
        <v>0</v>
      </c>
      <c r="J17" s="9"/>
      <c r="K17" s="29"/>
      <c r="L17" s="15"/>
    </row>
    <row r="18" spans="1:12" ht="15.75" x14ac:dyDescent="0.25">
      <c r="A18" s="17">
        <v>10</v>
      </c>
      <c r="B18" s="11" t="s">
        <v>66</v>
      </c>
      <c r="C18" s="10" t="s">
        <v>21</v>
      </c>
      <c r="D18" s="11" t="s">
        <v>46</v>
      </c>
      <c r="E18" s="10">
        <v>9</v>
      </c>
      <c r="F18" s="10">
        <v>1</v>
      </c>
      <c r="G18" s="15">
        <v>125</v>
      </c>
      <c r="H18" s="9"/>
      <c r="I18" s="9">
        <v>0</v>
      </c>
      <c r="J18" s="9"/>
      <c r="K18" s="29"/>
      <c r="L18" s="15"/>
    </row>
    <row r="19" spans="1:12" ht="15.75" x14ac:dyDescent="0.25">
      <c r="A19" s="8">
        <v>11</v>
      </c>
      <c r="B19" s="11" t="s">
        <v>70</v>
      </c>
      <c r="C19" s="10" t="s">
        <v>21</v>
      </c>
      <c r="D19" s="11" t="s">
        <v>26</v>
      </c>
      <c r="E19" s="10">
        <v>9</v>
      </c>
      <c r="F19" s="10">
        <v>9</v>
      </c>
      <c r="G19" s="15">
        <v>125</v>
      </c>
      <c r="H19" s="9"/>
      <c r="I19" s="9">
        <v>0</v>
      </c>
      <c r="J19" s="9"/>
      <c r="K19" s="29"/>
      <c r="L19" s="15"/>
    </row>
    <row r="20" spans="1:12" ht="15.75" x14ac:dyDescent="0.25">
      <c r="A20" s="17">
        <v>12</v>
      </c>
      <c r="B20" s="11" t="s">
        <v>76</v>
      </c>
      <c r="C20" s="10" t="s">
        <v>21</v>
      </c>
      <c r="D20" s="11" t="s">
        <v>38</v>
      </c>
      <c r="E20" s="10">
        <v>9</v>
      </c>
      <c r="F20" s="10">
        <v>25</v>
      </c>
      <c r="G20" s="15">
        <v>125</v>
      </c>
      <c r="H20" s="10"/>
      <c r="I20" s="9">
        <v>0</v>
      </c>
      <c r="J20" s="13"/>
      <c r="K20" s="9"/>
      <c r="L20" s="15"/>
    </row>
    <row r="21" spans="1:12" ht="15.75" x14ac:dyDescent="0.25">
      <c r="A21" s="8">
        <v>13</v>
      </c>
      <c r="B21" s="11" t="s">
        <v>77</v>
      </c>
      <c r="C21" s="10" t="s">
        <v>21</v>
      </c>
      <c r="D21" s="11" t="s">
        <v>38</v>
      </c>
      <c r="E21" s="10">
        <v>9</v>
      </c>
      <c r="F21" s="10">
        <v>25</v>
      </c>
      <c r="G21" s="15">
        <v>125</v>
      </c>
      <c r="H21" s="10"/>
      <c r="I21" s="9">
        <v>0</v>
      </c>
      <c r="J21" s="13"/>
      <c r="K21" s="9"/>
      <c r="L21" s="15"/>
    </row>
    <row r="24" spans="1:12" ht="15.75" x14ac:dyDescent="0.25">
      <c r="D24" s="7" t="s">
        <v>15</v>
      </c>
      <c r="E24" t="s">
        <v>91</v>
      </c>
    </row>
    <row r="25" spans="1:12" ht="15.75" x14ac:dyDescent="0.25">
      <c r="D25" s="7" t="s">
        <v>16</v>
      </c>
      <c r="E25" t="s">
        <v>92</v>
      </c>
    </row>
    <row r="26" spans="1:12" x14ac:dyDescent="0.25">
      <c r="E26" t="s">
        <v>93</v>
      </c>
    </row>
    <row r="27" spans="1:12" x14ac:dyDescent="0.25">
      <c r="E27" t="s">
        <v>94</v>
      </c>
    </row>
    <row r="28" spans="1:12" x14ac:dyDescent="0.25">
      <c r="E28" t="s">
        <v>95</v>
      </c>
    </row>
    <row r="29" spans="1:12" x14ac:dyDescent="0.25">
      <c r="E29" t="s">
        <v>96</v>
      </c>
    </row>
    <row r="30" spans="1:12" x14ac:dyDescent="0.25">
      <c r="E30" t="s">
        <v>97</v>
      </c>
    </row>
    <row r="31" spans="1:12" x14ac:dyDescent="0.25">
      <c r="E31" t="s">
        <v>98</v>
      </c>
    </row>
    <row r="32" spans="1:12" x14ac:dyDescent="0.25">
      <c r="E32" t="s">
        <v>99</v>
      </c>
    </row>
  </sheetData>
  <autoFilter ref="A8:L21">
    <sortState ref="A9:L21">
      <sortCondition ref="H8:H21"/>
    </sortState>
  </autoFilter>
  <sortState ref="A9:L16">
    <sortCondition descending="1" ref="H9:H16"/>
  </sortState>
  <mergeCells count="2">
    <mergeCell ref="A5:L5"/>
    <mergeCell ref="A6:L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opLeftCell="A4" workbookViewId="0">
      <selection activeCell="R27" sqref="R27"/>
    </sheetView>
  </sheetViews>
  <sheetFormatPr defaultRowHeight="15" x14ac:dyDescent="0.25"/>
  <cols>
    <col min="1" max="1" width="5.5703125" customWidth="1"/>
    <col min="2" max="2" width="33.42578125" customWidth="1"/>
    <col min="3" max="3" width="6.7109375" customWidth="1"/>
    <col min="4" max="4" width="33.5703125" customWidth="1"/>
    <col min="5" max="5" width="7.5703125" customWidth="1"/>
    <col min="6" max="6" width="8.140625" customWidth="1"/>
    <col min="9" max="9" width="6.28515625" customWidth="1"/>
    <col min="11" max="11" width="9.140625" style="31"/>
    <col min="12" max="12" width="10" customWidth="1"/>
  </cols>
  <sheetData>
    <row r="1" spans="1:12" x14ac:dyDescent="0.25">
      <c r="A1" s="1" t="s">
        <v>0</v>
      </c>
    </row>
    <row r="2" spans="1:12" x14ac:dyDescent="0.25">
      <c r="A2" s="1" t="s">
        <v>1</v>
      </c>
    </row>
    <row r="3" spans="1:12" x14ac:dyDescent="0.25">
      <c r="A3" s="1" t="s">
        <v>2</v>
      </c>
      <c r="L3" s="2"/>
    </row>
    <row r="4" spans="1:12" x14ac:dyDescent="0.25">
      <c r="A4" s="1"/>
      <c r="L4" s="2"/>
    </row>
    <row r="5" spans="1:12" ht="18" x14ac:dyDescent="0.25">
      <c r="A5" s="51" t="s">
        <v>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ht="18" x14ac:dyDescent="0.25">
      <c r="A6" s="53" t="s">
        <v>19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2" ht="15.75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58.5" customHeight="1" x14ac:dyDescent="0.2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  <c r="K8" s="4" t="s">
        <v>17</v>
      </c>
      <c r="L8" s="4" t="s">
        <v>14</v>
      </c>
    </row>
    <row r="9" spans="1:12" s="40" customFormat="1" ht="15.75" x14ac:dyDescent="0.25">
      <c r="A9" s="32">
        <v>1</v>
      </c>
      <c r="B9" s="48" t="s">
        <v>80</v>
      </c>
      <c r="C9" s="34" t="s">
        <v>21</v>
      </c>
      <c r="D9" s="48" t="s">
        <v>68</v>
      </c>
      <c r="E9" s="37">
        <v>10</v>
      </c>
      <c r="F9" s="34">
        <v>4</v>
      </c>
      <c r="G9" s="35">
        <f t="shared" ref="G9:G15" si="0">35+40+50</f>
        <v>125</v>
      </c>
      <c r="H9" s="43">
        <f>28+10+43.7</f>
        <v>81.7</v>
      </c>
      <c r="I9" s="34"/>
      <c r="J9" s="37">
        <v>71</v>
      </c>
      <c r="K9" s="50">
        <v>1</v>
      </c>
      <c r="L9" s="35" t="s">
        <v>89</v>
      </c>
    </row>
    <row r="10" spans="1:12" s="40" customFormat="1" ht="15.75" x14ac:dyDescent="0.25">
      <c r="A10" s="32">
        <v>2</v>
      </c>
      <c r="B10" s="33" t="s">
        <v>81</v>
      </c>
      <c r="C10" s="34" t="s">
        <v>21</v>
      </c>
      <c r="D10" s="33" t="s">
        <v>101</v>
      </c>
      <c r="E10" s="34">
        <v>10</v>
      </c>
      <c r="F10" s="34">
        <v>22</v>
      </c>
      <c r="G10" s="35">
        <f t="shared" si="0"/>
        <v>125</v>
      </c>
      <c r="H10" s="34">
        <f>21+10+50</f>
        <v>81</v>
      </c>
      <c r="I10" s="34"/>
      <c r="J10" s="37">
        <v>54</v>
      </c>
      <c r="K10" s="50">
        <v>2</v>
      </c>
      <c r="L10" s="35" t="s">
        <v>90</v>
      </c>
    </row>
    <row r="11" spans="1:12" ht="15.75" x14ac:dyDescent="0.25">
      <c r="A11" s="17">
        <v>3</v>
      </c>
      <c r="B11" s="11" t="s">
        <v>79</v>
      </c>
      <c r="C11" s="10" t="s">
        <v>21</v>
      </c>
      <c r="D11" s="11" t="s">
        <v>46</v>
      </c>
      <c r="E11" s="10">
        <v>10</v>
      </c>
      <c r="F11" s="10">
        <v>1</v>
      </c>
      <c r="G11" s="15">
        <f t="shared" si="0"/>
        <v>125</v>
      </c>
      <c r="H11" s="10">
        <f>10+6+45</f>
        <v>61</v>
      </c>
      <c r="I11" s="9"/>
      <c r="J11" s="9">
        <v>61</v>
      </c>
      <c r="K11" s="30"/>
      <c r="L11" s="15" t="s">
        <v>90</v>
      </c>
    </row>
    <row r="12" spans="1:12" ht="15.75" x14ac:dyDescent="0.25">
      <c r="A12" s="17">
        <v>4</v>
      </c>
      <c r="B12" s="11" t="s">
        <v>78</v>
      </c>
      <c r="C12" s="10" t="s">
        <v>21</v>
      </c>
      <c r="D12" s="11" t="s">
        <v>46</v>
      </c>
      <c r="E12" s="10">
        <v>10</v>
      </c>
      <c r="F12" s="10">
        <v>1</v>
      </c>
      <c r="G12" s="15">
        <f t="shared" si="0"/>
        <v>125</v>
      </c>
      <c r="H12" s="10"/>
      <c r="I12" s="9">
        <v>0</v>
      </c>
      <c r="J12" s="24"/>
      <c r="K12" s="9"/>
      <c r="L12" s="15"/>
    </row>
    <row r="13" spans="1:12" ht="15.75" x14ac:dyDescent="0.25">
      <c r="A13" s="17">
        <v>5</v>
      </c>
      <c r="B13" s="11" t="s">
        <v>82</v>
      </c>
      <c r="C13" s="10" t="s">
        <v>21</v>
      </c>
      <c r="D13" s="11" t="s">
        <v>26</v>
      </c>
      <c r="E13" s="10">
        <v>10</v>
      </c>
      <c r="F13" s="10">
        <v>9</v>
      </c>
      <c r="G13" s="15">
        <f t="shared" si="0"/>
        <v>125</v>
      </c>
      <c r="H13" s="10"/>
      <c r="I13" s="10">
        <v>0</v>
      </c>
      <c r="J13" s="9"/>
      <c r="K13" s="30"/>
      <c r="L13" s="15"/>
    </row>
    <row r="14" spans="1:12" ht="15.75" x14ac:dyDescent="0.25">
      <c r="A14" s="17">
        <v>6</v>
      </c>
      <c r="B14" s="23" t="s">
        <v>83</v>
      </c>
      <c r="C14" s="10" t="s">
        <v>21</v>
      </c>
      <c r="D14" s="11"/>
      <c r="E14" s="9">
        <v>10</v>
      </c>
      <c r="F14" s="10">
        <v>3</v>
      </c>
      <c r="G14" s="15">
        <f t="shared" si="0"/>
        <v>125</v>
      </c>
      <c r="H14" s="10"/>
      <c r="I14" s="9">
        <v>0</v>
      </c>
      <c r="J14" s="9"/>
      <c r="K14" s="30"/>
      <c r="L14" s="15"/>
    </row>
    <row r="15" spans="1:12" ht="15.75" x14ac:dyDescent="0.25">
      <c r="A15" s="17">
        <v>7</v>
      </c>
      <c r="B15" s="16" t="s">
        <v>84</v>
      </c>
      <c r="C15" s="19" t="s">
        <v>21</v>
      </c>
      <c r="D15" s="16"/>
      <c r="E15" s="19">
        <v>10</v>
      </c>
      <c r="F15" s="19">
        <v>33</v>
      </c>
      <c r="G15" s="15">
        <f t="shared" si="0"/>
        <v>125</v>
      </c>
      <c r="H15" s="16"/>
      <c r="I15" s="9">
        <v>0</v>
      </c>
      <c r="J15" s="9"/>
      <c r="K15" s="30"/>
      <c r="L15" s="15"/>
    </row>
    <row r="16" spans="1:12" x14ac:dyDescent="0.25">
      <c r="I16" s="31"/>
    </row>
    <row r="18" spans="4:5" ht="15.75" x14ac:dyDescent="0.25">
      <c r="D18" s="7" t="s">
        <v>15</v>
      </c>
      <c r="E18" t="s">
        <v>91</v>
      </c>
    </row>
    <row r="19" spans="4:5" ht="15.75" x14ac:dyDescent="0.25">
      <c r="D19" s="7" t="s">
        <v>16</v>
      </c>
      <c r="E19" t="s">
        <v>92</v>
      </c>
    </row>
    <row r="20" spans="4:5" x14ac:dyDescent="0.25">
      <c r="E20" t="s">
        <v>93</v>
      </c>
    </row>
    <row r="21" spans="4:5" x14ac:dyDescent="0.25">
      <c r="E21" t="s">
        <v>94</v>
      </c>
    </row>
    <row r="22" spans="4:5" x14ac:dyDescent="0.25">
      <c r="E22" t="s">
        <v>95</v>
      </c>
    </row>
    <row r="23" spans="4:5" x14ac:dyDescent="0.25">
      <c r="E23" t="s">
        <v>96</v>
      </c>
    </row>
    <row r="24" spans="4:5" x14ac:dyDescent="0.25">
      <c r="E24" t="s">
        <v>97</v>
      </c>
    </row>
    <row r="25" spans="4:5" x14ac:dyDescent="0.25">
      <c r="E25" t="s">
        <v>98</v>
      </c>
    </row>
    <row r="26" spans="4:5" x14ac:dyDescent="0.25">
      <c r="E26" t="s">
        <v>99</v>
      </c>
    </row>
  </sheetData>
  <sortState ref="A9:L20">
    <sortCondition ref="E9:E20"/>
    <sortCondition descending="1" ref="G9:G20"/>
  </sortState>
  <mergeCells count="2">
    <mergeCell ref="A5:L5"/>
    <mergeCell ref="A6:L6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opLeftCell="A4" workbookViewId="0">
      <selection activeCell="N30" sqref="N30"/>
    </sheetView>
  </sheetViews>
  <sheetFormatPr defaultRowHeight="15" x14ac:dyDescent="0.25"/>
  <cols>
    <col min="1" max="1" width="5.5703125" customWidth="1"/>
    <col min="2" max="2" width="33.42578125" customWidth="1"/>
    <col min="3" max="3" width="6.7109375" customWidth="1"/>
    <col min="4" max="4" width="33.5703125" customWidth="1"/>
    <col min="5" max="5" width="7.5703125" customWidth="1"/>
    <col min="6" max="6" width="8.140625" customWidth="1"/>
    <col min="9" max="9" width="6.28515625" customWidth="1"/>
    <col min="11" max="11" width="9.140625" style="27"/>
    <col min="12" max="12" width="13.42578125" customWidth="1"/>
  </cols>
  <sheetData>
    <row r="1" spans="1:12" x14ac:dyDescent="0.25">
      <c r="A1" s="1" t="s">
        <v>0</v>
      </c>
    </row>
    <row r="2" spans="1:12" x14ac:dyDescent="0.25">
      <c r="A2" s="1" t="s">
        <v>1</v>
      </c>
    </row>
    <row r="3" spans="1:12" x14ac:dyDescent="0.25">
      <c r="A3" s="1" t="s">
        <v>2</v>
      </c>
      <c r="L3" s="2"/>
    </row>
    <row r="4" spans="1:12" x14ac:dyDescent="0.25">
      <c r="A4" s="1"/>
      <c r="L4" s="2"/>
    </row>
    <row r="5" spans="1:12" ht="18" x14ac:dyDescent="0.25">
      <c r="A5" s="51" t="s">
        <v>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ht="18" x14ac:dyDescent="0.25">
      <c r="A6" s="53" t="s">
        <v>19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2" ht="15.75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58.5" customHeight="1" x14ac:dyDescent="0.2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  <c r="K8" s="4" t="s">
        <v>17</v>
      </c>
      <c r="L8" s="4" t="s">
        <v>14</v>
      </c>
    </row>
    <row r="9" spans="1:12" s="40" customFormat="1" ht="15.75" x14ac:dyDescent="0.25">
      <c r="A9" s="32">
        <v>1</v>
      </c>
      <c r="B9" s="33" t="s">
        <v>86</v>
      </c>
      <c r="C9" s="34" t="s">
        <v>21</v>
      </c>
      <c r="D9" s="33" t="s">
        <v>46</v>
      </c>
      <c r="E9" s="34">
        <v>11</v>
      </c>
      <c r="F9" s="34">
        <v>1</v>
      </c>
      <c r="G9" s="35">
        <f>35+40+50</f>
        <v>125</v>
      </c>
      <c r="H9" s="36">
        <f>26+19+49.5</f>
        <v>94.5</v>
      </c>
      <c r="I9" s="37"/>
      <c r="J9" s="37">
        <v>51</v>
      </c>
      <c r="K9" s="50">
        <v>1</v>
      </c>
      <c r="L9" s="35" t="s">
        <v>100</v>
      </c>
    </row>
    <row r="10" spans="1:12" s="40" customFormat="1" ht="15.75" x14ac:dyDescent="0.25">
      <c r="A10" s="32">
        <v>2</v>
      </c>
      <c r="B10" s="33" t="s">
        <v>85</v>
      </c>
      <c r="C10" s="34" t="s">
        <v>21</v>
      </c>
      <c r="D10" s="33" t="s">
        <v>46</v>
      </c>
      <c r="E10" s="34">
        <v>11</v>
      </c>
      <c r="F10" s="34">
        <v>1</v>
      </c>
      <c r="G10" s="35">
        <f>35+40+50</f>
        <v>125</v>
      </c>
      <c r="H10" s="36">
        <f>22+18+45</f>
        <v>85</v>
      </c>
      <c r="I10" s="37"/>
      <c r="J10" s="37">
        <v>56</v>
      </c>
      <c r="K10" s="50">
        <v>2</v>
      </c>
      <c r="L10" s="35" t="s">
        <v>89</v>
      </c>
    </row>
    <row r="11" spans="1:12" s="40" customFormat="1" ht="15.75" x14ac:dyDescent="0.25">
      <c r="A11" s="32">
        <v>3</v>
      </c>
      <c r="B11" s="33" t="s">
        <v>87</v>
      </c>
      <c r="C11" s="34" t="s">
        <v>21</v>
      </c>
      <c r="D11" s="33" t="s">
        <v>26</v>
      </c>
      <c r="E11" s="34">
        <v>11</v>
      </c>
      <c r="F11" s="34">
        <v>9</v>
      </c>
      <c r="G11" s="35">
        <f>35+40+50</f>
        <v>125</v>
      </c>
      <c r="H11" s="34">
        <f>15+15+47</f>
        <v>77</v>
      </c>
      <c r="I11" s="34"/>
      <c r="J11" s="37">
        <v>72</v>
      </c>
      <c r="K11" s="50">
        <v>3</v>
      </c>
      <c r="L11" s="35" t="s">
        <v>89</v>
      </c>
    </row>
    <row r="12" spans="1:12" ht="15.75" x14ac:dyDescent="0.25">
      <c r="A12" s="17">
        <v>4</v>
      </c>
      <c r="B12" s="25" t="s">
        <v>85</v>
      </c>
      <c r="C12" s="13" t="s">
        <v>21</v>
      </c>
      <c r="D12" s="11" t="s">
        <v>46</v>
      </c>
      <c r="E12" s="14">
        <v>11</v>
      </c>
      <c r="F12" s="13">
        <v>1</v>
      </c>
      <c r="G12" s="15">
        <f>35+40+50</f>
        <v>125</v>
      </c>
      <c r="H12" s="13"/>
      <c r="I12" s="13">
        <v>0</v>
      </c>
      <c r="J12" s="9"/>
      <c r="K12" s="30"/>
      <c r="L12" s="15"/>
    </row>
    <row r="13" spans="1:12" x14ac:dyDescent="0.25">
      <c r="I13" s="26"/>
    </row>
    <row r="15" spans="1:12" ht="15.75" x14ac:dyDescent="0.25">
      <c r="D15" s="7" t="s">
        <v>15</v>
      </c>
      <c r="E15" t="s">
        <v>91</v>
      </c>
    </row>
    <row r="16" spans="1:12" ht="15.75" x14ac:dyDescent="0.25">
      <c r="D16" s="7" t="s">
        <v>16</v>
      </c>
      <c r="E16" t="s">
        <v>92</v>
      </c>
    </row>
    <row r="17" spans="5:5" x14ac:dyDescent="0.25">
      <c r="E17" t="s">
        <v>93</v>
      </c>
    </row>
    <row r="18" spans="5:5" x14ac:dyDescent="0.25">
      <c r="E18" t="s">
        <v>94</v>
      </c>
    </row>
    <row r="19" spans="5:5" x14ac:dyDescent="0.25">
      <c r="E19" t="s">
        <v>95</v>
      </c>
    </row>
    <row r="20" spans="5:5" x14ac:dyDescent="0.25">
      <c r="E20" t="s">
        <v>96</v>
      </c>
    </row>
    <row r="21" spans="5:5" x14ac:dyDescent="0.25">
      <c r="E21" t="s">
        <v>97</v>
      </c>
    </row>
    <row r="22" spans="5:5" x14ac:dyDescent="0.25">
      <c r="E22" t="s">
        <v>98</v>
      </c>
    </row>
    <row r="23" spans="5:5" x14ac:dyDescent="0.25">
      <c r="E23" t="s">
        <v>99</v>
      </c>
    </row>
  </sheetData>
  <sortState ref="A9:L14">
    <sortCondition descending="1" ref="H9:H14"/>
  </sortState>
  <mergeCells count="2">
    <mergeCell ref="A5:L5"/>
    <mergeCell ref="A6:L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7кл.</vt:lpstr>
      <vt:lpstr>8кл.</vt:lpstr>
      <vt:lpstr>9кл.</vt:lpstr>
      <vt:lpstr>10кл.</vt:lpstr>
      <vt:lpstr>11кл.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Васёк</cp:lastModifiedBy>
  <cp:lastPrinted>2016-12-08T10:32:16Z</cp:lastPrinted>
  <dcterms:created xsi:type="dcterms:W3CDTF">2015-11-11T09:35:06Z</dcterms:created>
  <dcterms:modified xsi:type="dcterms:W3CDTF">2016-12-13T11:11:20Z</dcterms:modified>
</cp:coreProperties>
</file>